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Kitselas Forestry\Cutting Permits\Log Flow, FIVE YEAR PLAN\2019-23 plan\"/>
    </mc:Choice>
  </mc:AlternateContent>
  <bookViews>
    <workbookView xWindow="120" yWindow="90" windowWidth="23835" windowHeight="11910"/>
  </bookViews>
  <sheets>
    <sheet name="2018-22" sheetId="4" r:id="rId1"/>
  </sheets>
  <definedNames>
    <definedName name="_xlnm._FilterDatabase" localSheetId="0" hidden="1">'2018-22'!$A$4:$N$50</definedName>
  </definedNames>
  <calcPr calcId="152511"/>
</workbook>
</file>

<file path=xl/calcChain.xml><?xml version="1.0" encoding="utf-8"?>
<calcChain xmlns="http://schemas.openxmlformats.org/spreadsheetml/2006/main">
  <c r="H43" i="4" l="1"/>
  <c r="H42" i="4" l="1"/>
  <c r="H19" i="4"/>
  <c r="H41" i="4"/>
  <c r="H40" i="4"/>
  <c r="H14" i="4" l="1"/>
  <c r="H12" i="4" l="1"/>
  <c r="H39" i="4"/>
  <c r="H38" i="4"/>
  <c r="H37" i="4"/>
  <c r="H36" i="4"/>
  <c r="H35" i="4"/>
  <c r="H34" i="4"/>
  <c r="H33" i="4"/>
  <c r="H32" i="4"/>
  <c r="H31" i="4"/>
  <c r="H30" i="4"/>
  <c r="H29" i="4"/>
  <c r="H28" i="4"/>
  <c r="H44" i="4" l="1"/>
  <c r="H18" i="4" l="1"/>
  <c r="H20" i="4"/>
  <c r="H27" i="4"/>
  <c r="H26" i="4"/>
  <c r="H25" i="4"/>
  <c r="H24" i="4"/>
  <c r="M50" i="4"/>
  <c r="L59" i="4" l="1"/>
  <c r="H47" i="4"/>
  <c r="H46" i="4"/>
  <c r="K48" i="4"/>
  <c r="M48" i="4" s="1"/>
  <c r="M49" i="4"/>
  <c r="H23" i="4"/>
  <c r="H22" i="4"/>
  <c r="H21" i="4"/>
  <c r="H16" i="4"/>
  <c r="H15" i="4"/>
  <c r="L61" i="4"/>
  <c r="H13" i="4"/>
  <c r="H11" i="4"/>
  <c r="H10" i="4"/>
  <c r="H9" i="4"/>
  <c r="H8" i="4"/>
  <c r="H7" i="4"/>
  <c r="H6" i="4"/>
  <c r="L58" i="4" l="1"/>
  <c r="L57" i="4"/>
  <c r="H5" i="4"/>
  <c r="H17" i="4"/>
  <c r="L60" i="4" s="1"/>
  <c r="L56" i="4" l="1"/>
  <c r="H49" i="4"/>
  <c r="L49" i="4" s="1"/>
  <c r="L55" i="4"/>
  <c r="H50" i="4"/>
  <c r="L50" i="4" s="1"/>
  <c r="H48" i="4"/>
  <c r="L48" i="4" s="1"/>
  <c r="H45" i="4"/>
  <c r="L63" i="4" l="1"/>
</calcChain>
</file>

<file path=xl/sharedStrings.xml><?xml version="1.0" encoding="utf-8"?>
<sst xmlns="http://schemas.openxmlformats.org/spreadsheetml/2006/main" count="421" uniqueCount="108">
  <si>
    <t>"Licencee"</t>
  </si>
  <si>
    <t>Block ID</t>
  </si>
  <si>
    <t>Area (ha)</t>
  </si>
  <si>
    <t>Volume</t>
  </si>
  <si>
    <t>Projected harvest year</t>
  </si>
  <si>
    <t>Season (Summer/Winter/All)</t>
  </si>
  <si>
    <t xml:space="preserve">General Location </t>
  </si>
  <si>
    <t>Date of Last Update:</t>
  </si>
  <si>
    <t>Updated by:</t>
  </si>
  <si>
    <t>Mapsheet (1:20,000)</t>
  </si>
  <si>
    <r>
      <t xml:space="preserve">Status         </t>
    </r>
    <r>
      <rPr>
        <sz val="10"/>
        <rFont val="Calibri"/>
        <family val="2"/>
        <scheme val="minor"/>
      </rPr>
      <t>(</t>
    </r>
    <r>
      <rPr>
        <b/>
        <sz val="11"/>
        <rFont val="Calibri"/>
        <family val="2"/>
        <scheme val="minor"/>
      </rPr>
      <t>P</t>
    </r>
    <r>
      <rPr>
        <sz val="10"/>
        <rFont val="Calibri"/>
        <family val="2"/>
        <scheme val="minor"/>
      </rPr>
      <t xml:space="preserve">=Proposed/ </t>
    </r>
    <r>
      <rPr>
        <b/>
        <sz val="11"/>
        <rFont val="Calibri"/>
        <family val="2"/>
        <scheme val="minor"/>
      </rPr>
      <t>R</t>
    </r>
    <r>
      <rPr>
        <sz val="10"/>
        <rFont val="Calibri"/>
        <family val="2"/>
        <scheme val="minor"/>
      </rPr>
      <t xml:space="preserve">=Recce'd/ </t>
    </r>
    <r>
      <rPr>
        <b/>
        <sz val="11"/>
        <rFont val="Calibri"/>
        <family val="2"/>
        <scheme val="minor"/>
      </rPr>
      <t>W</t>
    </r>
    <r>
      <rPr>
        <sz val="10"/>
        <rFont val="Calibri"/>
        <family val="2"/>
        <scheme val="minor"/>
      </rPr>
      <t xml:space="preserve">=Work in Progress/ </t>
    </r>
    <r>
      <rPr>
        <b/>
        <sz val="11"/>
        <rFont val="Calibri"/>
        <family val="2"/>
        <scheme val="minor"/>
      </rPr>
      <t>F</t>
    </r>
    <r>
      <rPr>
        <sz val="10"/>
        <rFont val="Calibri"/>
        <family val="2"/>
        <scheme val="minor"/>
      </rPr>
      <t xml:space="preserve">=Field Marked/ </t>
    </r>
    <r>
      <rPr>
        <b/>
        <sz val="11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=Cutting Authority Issued)</t>
    </r>
  </si>
  <si>
    <t>Total volume identified:</t>
  </si>
  <si>
    <t>C</t>
  </si>
  <si>
    <t>F</t>
  </si>
  <si>
    <t>K45</t>
  </si>
  <si>
    <t>K48</t>
  </si>
  <si>
    <t>A77426</t>
  </si>
  <si>
    <t>A73377</t>
  </si>
  <si>
    <t>KFP NRFL</t>
  </si>
  <si>
    <t>Hardscrabble</t>
  </si>
  <si>
    <t>Copper</t>
  </si>
  <si>
    <t>N Copper</t>
  </si>
  <si>
    <t>Clore</t>
  </si>
  <si>
    <t>Williams</t>
  </si>
  <si>
    <t>W</t>
  </si>
  <si>
    <t>103I047</t>
  </si>
  <si>
    <t>103I048</t>
  </si>
  <si>
    <t>103I058</t>
  </si>
  <si>
    <t>103I050</t>
  </si>
  <si>
    <t>93L031</t>
  </si>
  <si>
    <t>93L021</t>
  </si>
  <si>
    <t>93L041</t>
  </si>
  <si>
    <t>103I079</t>
  </si>
  <si>
    <t>All</t>
  </si>
  <si>
    <t>R</t>
  </si>
  <si>
    <t>103I059</t>
  </si>
  <si>
    <t>KFP FLTC</t>
  </si>
  <si>
    <t>selection logging</t>
  </si>
  <si>
    <t>Kitselas TSA</t>
  </si>
  <si>
    <t>Kitselas TFL</t>
  </si>
  <si>
    <t>TFL</t>
  </si>
  <si>
    <t>TSA</t>
  </si>
  <si>
    <t>Annual Cut</t>
  </si>
  <si>
    <t>Years of supply</t>
  </si>
  <si>
    <t>P</t>
  </si>
  <si>
    <t>K65</t>
  </si>
  <si>
    <t>A90733</t>
  </si>
  <si>
    <t>A91360</t>
  </si>
  <si>
    <t>Kitselas TFL(Cas)</t>
  </si>
  <si>
    <t>K69</t>
  </si>
  <si>
    <t>K73</t>
  </si>
  <si>
    <t>K76</t>
  </si>
  <si>
    <t>K74</t>
  </si>
  <si>
    <t>K69a</t>
  </si>
  <si>
    <t>K81</t>
  </si>
  <si>
    <t>K82</t>
  </si>
  <si>
    <t>K83</t>
  </si>
  <si>
    <t>K84</t>
  </si>
  <si>
    <t>K85</t>
  </si>
  <si>
    <t>103I089</t>
  </si>
  <si>
    <t>K88</t>
  </si>
  <si>
    <t>Vol/ha</t>
  </si>
  <si>
    <t>K90</t>
  </si>
  <si>
    <t>TSA/TFL</t>
  </si>
  <si>
    <t>CP</t>
  </si>
  <si>
    <t>TBA</t>
  </si>
  <si>
    <t>TFL(Cas)</t>
  </si>
  <si>
    <t xml:space="preserve"> 11-1</t>
  </si>
  <si>
    <t>Cole Creek</t>
  </si>
  <si>
    <t>East Clore</t>
  </si>
  <si>
    <t>System</t>
  </si>
  <si>
    <t>Heli</t>
  </si>
  <si>
    <t>GBS</t>
  </si>
  <si>
    <t>Cable</t>
  </si>
  <si>
    <t>License</t>
  </si>
  <si>
    <t>K17-2</t>
  </si>
  <si>
    <t>K18-7</t>
  </si>
  <si>
    <t>K22-1</t>
  </si>
  <si>
    <t>K22-2</t>
  </si>
  <si>
    <t>K22-3</t>
  </si>
  <si>
    <t>K16-3</t>
  </si>
  <si>
    <t>Lakelse</t>
  </si>
  <si>
    <t>103I049</t>
  </si>
  <si>
    <t>103I028</t>
  </si>
  <si>
    <t>Hwy 37S</t>
  </si>
  <si>
    <t>K911</t>
  </si>
  <si>
    <t>K912</t>
  </si>
  <si>
    <t>K913</t>
  </si>
  <si>
    <t>K914</t>
  </si>
  <si>
    <t>K92</t>
  </si>
  <si>
    <t>K93</t>
  </si>
  <si>
    <t>K94</t>
  </si>
  <si>
    <t>K95</t>
  </si>
  <si>
    <t>K98</t>
  </si>
  <si>
    <t>K99</t>
  </si>
  <si>
    <t>K96a</t>
  </si>
  <si>
    <t>K96b</t>
  </si>
  <si>
    <t>North Copper</t>
  </si>
  <si>
    <t>Fiddler</t>
  </si>
  <si>
    <t>K31</t>
  </si>
  <si>
    <t>EM, RB</t>
  </si>
  <si>
    <t>Kitselas Forestry LP</t>
  </si>
  <si>
    <t>K100</t>
  </si>
  <si>
    <t>K101</t>
  </si>
  <si>
    <t>K102</t>
  </si>
  <si>
    <t>Shannon</t>
  </si>
  <si>
    <t>K103</t>
  </si>
  <si>
    <t>K82a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</si>
</sst>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6" fillId="0" borderId="0" xfId="1" applyNumberFormat="1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" fontId="0" fillId="0" borderId="0" xfId="0" applyNumberFormat="1" applyFill="1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1" fontId="6" fillId="0" borderId="8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" fontId="0" fillId="0" borderId="2" xfId="1" applyNumberFormat="1" applyFont="1" applyBorder="1" applyAlignment="1">
      <alignment horizontal="center" vertical="center"/>
    </xf>
    <xf numFmtId="15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3"/>
  <sheetViews>
    <sheetView tabSelected="1" workbookViewId="0">
      <selection activeCell="E13" sqref="E13"/>
    </sheetView>
  </sheetViews>
  <sheetFormatPr defaultRowHeight="15" x14ac:dyDescent="0.25"/>
  <cols>
    <col min="1" max="3" width="9.140625" style="1"/>
    <col min="4" max="4" width="17.140625" style="1" bestFit="1" customWidth="1"/>
    <col min="5" max="12" width="13.7109375" style="1" customWidth="1"/>
    <col min="13" max="13" width="22" style="1" customWidth="1"/>
    <col min="14" max="14" width="13.7109375" style="1" customWidth="1"/>
    <col min="15" max="16384" width="9.140625" style="1"/>
  </cols>
  <sheetData>
    <row r="1" spans="1:14" ht="18.75" x14ac:dyDescent="0.25">
      <c r="D1" s="3" t="s">
        <v>7</v>
      </c>
      <c r="E1" s="36">
        <v>43404</v>
      </c>
      <c r="F1" s="4"/>
      <c r="G1" s="5"/>
      <c r="H1" s="6"/>
      <c r="I1" s="7" t="s">
        <v>101</v>
      </c>
      <c r="J1" s="6"/>
      <c r="K1" s="6"/>
      <c r="L1" s="6"/>
      <c r="M1" s="6"/>
      <c r="N1" s="6"/>
    </row>
    <row r="2" spans="1:14" x14ac:dyDescent="0.25">
      <c r="D2" s="3" t="s">
        <v>8</v>
      </c>
      <c r="E2" s="37" t="s">
        <v>100</v>
      </c>
      <c r="F2" s="8"/>
      <c r="G2" s="5"/>
      <c r="H2" s="6"/>
      <c r="I2" s="6"/>
      <c r="J2" s="6"/>
      <c r="K2" s="6"/>
      <c r="L2" s="9" t="s">
        <v>37</v>
      </c>
      <c r="M2" s="6"/>
      <c r="N2" s="6"/>
    </row>
    <row r="3" spans="1:14" ht="15.75" thickBot="1" x14ac:dyDescent="0.3">
      <c r="D3" s="10"/>
      <c r="E3" s="10"/>
      <c r="F3" s="10"/>
      <c r="G3" s="10"/>
      <c r="H3" s="10"/>
      <c r="I3" s="10"/>
      <c r="J3" s="10"/>
      <c r="K3" s="10"/>
      <c r="L3" s="10"/>
      <c r="M3" s="10"/>
      <c r="N3" s="6"/>
    </row>
    <row r="4" spans="1:14" ht="72.75" x14ac:dyDescent="0.25">
      <c r="A4" s="24" t="s">
        <v>74</v>
      </c>
      <c r="B4" s="11" t="s">
        <v>63</v>
      </c>
      <c r="C4" s="11" t="s">
        <v>64</v>
      </c>
      <c r="D4" s="11" t="s">
        <v>0</v>
      </c>
      <c r="E4" s="11" t="s">
        <v>1</v>
      </c>
      <c r="F4" s="11" t="s">
        <v>2</v>
      </c>
      <c r="G4" s="11" t="s">
        <v>61</v>
      </c>
      <c r="H4" s="11" t="s">
        <v>3</v>
      </c>
      <c r="I4" s="11" t="s">
        <v>6</v>
      </c>
      <c r="J4" s="11" t="s">
        <v>9</v>
      </c>
      <c r="K4" s="12" t="s">
        <v>5</v>
      </c>
      <c r="L4" s="12" t="s">
        <v>4</v>
      </c>
      <c r="M4" s="12" t="s">
        <v>10</v>
      </c>
      <c r="N4" s="11" t="s">
        <v>70</v>
      </c>
    </row>
    <row r="5" spans="1:14" x14ac:dyDescent="0.25">
      <c r="A5" s="21" t="s">
        <v>46</v>
      </c>
      <c r="B5" s="13" t="s">
        <v>66</v>
      </c>
      <c r="C5" s="22">
        <v>191</v>
      </c>
      <c r="D5" s="14" t="s">
        <v>48</v>
      </c>
      <c r="E5" s="22" t="s">
        <v>67</v>
      </c>
      <c r="F5" s="22">
        <v>41.1</v>
      </c>
      <c r="G5" s="23">
        <v>528</v>
      </c>
      <c r="H5" s="18">
        <f t="shared" ref="H5:H16" si="0">G5*F5</f>
        <v>21700.799999999999</v>
      </c>
      <c r="I5" s="22" t="s">
        <v>68</v>
      </c>
      <c r="J5" s="13" t="s">
        <v>31</v>
      </c>
      <c r="K5" s="13" t="s">
        <v>33</v>
      </c>
      <c r="L5" s="13">
        <v>2019</v>
      </c>
      <c r="M5" s="28" t="s">
        <v>12</v>
      </c>
      <c r="N5" s="23" t="s">
        <v>72</v>
      </c>
    </row>
    <row r="6" spans="1:14" x14ac:dyDescent="0.25">
      <c r="A6" s="21" t="s">
        <v>46</v>
      </c>
      <c r="B6" s="13" t="s">
        <v>41</v>
      </c>
      <c r="C6" s="14" t="s">
        <v>65</v>
      </c>
      <c r="D6" s="14" t="s">
        <v>38</v>
      </c>
      <c r="E6" s="13" t="s">
        <v>80</v>
      </c>
      <c r="F6" s="13">
        <v>5.7</v>
      </c>
      <c r="G6" s="13">
        <v>425</v>
      </c>
      <c r="H6" s="18">
        <f t="shared" si="0"/>
        <v>2422.5</v>
      </c>
      <c r="I6" s="13" t="s">
        <v>20</v>
      </c>
      <c r="J6" s="13" t="s">
        <v>27</v>
      </c>
      <c r="K6" s="13" t="s">
        <v>33</v>
      </c>
      <c r="L6" s="13">
        <v>2019</v>
      </c>
      <c r="M6" s="28" t="s">
        <v>13</v>
      </c>
      <c r="N6" s="18" t="s">
        <v>72</v>
      </c>
    </row>
    <row r="7" spans="1:14" x14ac:dyDescent="0.25">
      <c r="A7" s="21" t="s">
        <v>46</v>
      </c>
      <c r="B7" s="13" t="s">
        <v>41</v>
      </c>
      <c r="C7" s="22" t="s">
        <v>65</v>
      </c>
      <c r="D7" s="14" t="s">
        <v>38</v>
      </c>
      <c r="E7" s="22" t="s">
        <v>75</v>
      </c>
      <c r="F7" s="22">
        <v>5.3</v>
      </c>
      <c r="G7" s="22">
        <v>425</v>
      </c>
      <c r="H7" s="18">
        <f t="shared" si="0"/>
        <v>2252.5</v>
      </c>
      <c r="I7" s="22" t="s">
        <v>20</v>
      </c>
      <c r="J7" s="13" t="s">
        <v>27</v>
      </c>
      <c r="K7" s="22" t="s">
        <v>33</v>
      </c>
      <c r="L7" s="31">
        <v>2020</v>
      </c>
      <c r="M7" s="28" t="s">
        <v>34</v>
      </c>
      <c r="N7" s="23" t="s">
        <v>73</v>
      </c>
    </row>
    <row r="8" spans="1:14" x14ac:dyDescent="0.25">
      <c r="A8" s="21" t="s">
        <v>47</v>
      </c>
      <c r="B8" s="13" t="s">
        <v>40</v>
      </c>
      <c r="C8" s="22">
        <v>104</v>
      </c>
      <c r="D8" s="14" t="s">
        <v>39</v>
      </c>
      <c r="E8" s="13" t="s">
        <v>76</v>
      </c>
      <c r="F8" s="22">
        <v>2.1</v>
      </c>
      <c r="G8" s="22">
        <v>544</v>
      </c>
      <c r="H8" s="18">
        <f t="shared" si="0"/>
        <v>1142.4000000000001</v>
      </c>
      <c r="I8" s="22" t="s">
        <v>21</v>
      </c>
      <c r="J8" s="13" t="s">
        <v>35</v>
      </c>
      <c r="K8" s="14" t="s">
        <v>33</v>
      </c>
      <c r="L8" s="13">
        <v>2019</v>
      </c>
      <c r="M8" s="28" t="s">
        <v>13</v>
      </c>
      <c r="N8" s="23" t="s">
        <v>73</v>
      </c>
    </row>
    <row r="9" spans="1:14" x14ac:dyDescent="0.25">
      <c r="A9" s="21" t="s">
        <v>46</v>
      </c>
      <c r="B9" s="13" t="s">
        <v>41</v>
      </c>
      <c r="C9" s="14">
        <v>109</v>
      </c>
      <c r="D9" s="14" t="s">
        <v>38</v>
      </c>
      <c r="E9" s="13" t="s">
        <v>77</v>
      </c>
      <c r="F9" s="13">
        <v>9.1999999999999993</v>
      </c>
      <c r="G9" s="13">
        <v>425</v>
      </c>
      <c r="H9" s="18">
        <f t="shared" si="0"/>
        <v>3909.9999999999995</v>
      </c>
      <c r="I9" s="13" t="s">
        <v>19</v>
      </c>
      <c r="J9" s="13" t="s">
        <v>32</v>
      </c>
      <c r="K9" s="13" t="s">
        <v>33</v>
      </c>
      <c r="L9" s="13">
        <v>2019</v>
      </c>
      <c r="M9" s="28" t="s">
        <v>13</v>
      </c>
      <c r="N9" s="18" t="s">
        <v>73</v>
      </c>
    </row>
    <row r="10" spans="1:14" x14ac:dyDescent="0.25">
      <c r="A10" s="21" t="s">
        <v>46</v>
      </c>
      <c r="B10" s="13" t="s">
        <v>41</v>
      </c>
      <c r="C10" s="14">
        <v>109</v>
      </c>
      <c r="D10" s="14" t="s">
        <v>38</v>
      </c>
      <c r="E10" s="13" t="s">
        <v>78</v>
      </c>
      <c r="F10" s="13">
        <v>7.5</v>
      </c>
      <c r="G10" s="13">
        <v>425</v>
      </c>
      <c r="H10" s="18">
        <f t="shared" si="0"/>
        <v>3187.5</v>
      </c>
      <c r="I10" s="14" t="s">
        <v>19</v>
      </c>
      <c r="J10" s="13" t="s">
        <v>32</v>
      </c>
      <c r="K10" s="14" t="s">
        <v>33</v>
      </c>
      <c r="L10" s="13">
        <v>2019</v>
      </c>
      <c r="M10" s="28" t="s">
        <v>13</v>
      </c>
      <c r="N10" s="18" t="s">
        <v>73</v>
      </c>
    </row>
    <row r="11" spans="1:14" x14ac:dyDescent="0.25">
      <c r="A11" s="21" t="s">
        <v>46</v>
      </c>
      <c r="B11" s="13" t="s">
        <v>41</v>
      </c>
      <c r="C11" s="14">
        <v>109</v>
      </c>
      <c r="D11" s="14" t="s">
        <v>38</v>
      </c>
      <c r="E11" s="13" t="s">
        <v>79</v>
      </c>
      <c r="F11" s="13">
        <v>14.6</v>
      </c>
      <c r="G11" s="13">
        <v>425</v>
      </c>
      <c r="H11" s="18">
        <f t="shared" si="0"/>
        <v>6205</v>
      </c>
      <c r="I11" s="13" t="s">
        <v>19</v>
      </c>
      <c r="J11" s="13" t="s">
        <v>32</v>
      </c>
      <c r="K11" s="13" t="s">
        <v>33</v>
      </c>
      <c r="L11" s="13">
        <v>2019</v>
      </c>
      <c r="M11" s="28" t="s">
        <v>13</v>
      </c>
      <c r="N11" s="18" t="s">
        <v>73</v>
      </c>
    </row>
    <row r="12" spans="1:14" x14ac:dyDescent="0.25">
      <c r="A12" s="21" t="s">
        <v>46</v>
      </c>
      <c r="B12" s="13" t="s">
        <v>41</v>
      </c>
      <c r="C12" s="14" t="s">
        <v>65</v>
      </c>
      <c r="D12" s="15" t="s">
        <v>38</v>
      </c>
      <c r="E12" s="15" t="s">
        <v>99</v>
      </c>
      <c r="F12" s="15">
        <v>7.7</v>
      </c>
      <c r="G12" s="15">
        <v>175</v>
      </c>
      <c r="H12" s="27">
        <f t="shared" ref="H12" si="1">G12*F12</f>
        <v>1347.5</v>
      </c>
      <c r="I12" s="22" t="s">
        <v>97</v>
      </c>
      <c r="J12" s="13" t="s">
        <v>27</v>
      </c>
      <c r="K12" s="22" t="s">
        <v>33</v>
      </c>
      <c r="L12" s="22">
        <v>2021</v>
      </c>
      <c r="M12" s="28" t="s">
        <v>24</v>
      </c>
      <c r="N12" s="18" t="s">
        <v>72</v>
      </c>
    </row>
    <row r="13" spans="1:14" x14ac:dyDescent="0.25">
      <c r="A13" s="21" t="s">
        <v>46</v>
      </c>
      <c r="B13" s="13" t="s">
        <v>41</v>
      </c>
      <c r="C13" s="14">
        <v>109</v>
      </c>
      <c r="D13" s="14" t="s">
        <v>38</v>
      </c>
      <c r="E13" s="22" t="s">
        <v>14</v>
      </c>
      <c r="F13" s="22">
        <v>17.5</v>
      </c>
      <c r="G13" s="22">
        <v>425</v>
      </c>
      <c r="H13" s="18">
        <f t="shared" si="0"/>
        <v>7437.5</v>
      </c>
      <c r="I13" s="22" t="s">
        <v>23</v>
      </c>
      <c r="J13" s="13" t="s">
        <v>26</v>
      </c>
      <c r="K13" s="22" t="s">
        <v>33</v>
      </c>
      <c r="L13" s="13">
        <v>2019</v>
      </c>
      <c r="M13" s="28" t="s">
        <v>13</v>
      </c>
      <c r="N13" s="23" t="s">
        <v>72</v>
      </c>
    </row>
    <row r="14" spans="1:14" x14ac:dyDescent="0.25">
      <c r="A14" s="21" t="s">
        <v>47</v>
      </c>
      <c r="B14" s="13" t="s">
        <v>40</v>
      </c>
      <c r="C14" s="14" t="s">
        <v>65</v>
      </c>
      <c r="D14" s="14" t="s">
        <v>39</v>
      </c>
      <c r="E14" s="22" t="s">
        <v>50</v>
      </c>
      <c r="F14" s="22">
        <v>17.100000000000001</v>
      </c>
      <c r="G14" s="22">
        <v>425</v>
      </c>
      <c r="H14" s="18">
        <f t="shared" si="0"/>
        <v>7267.5000000000009</v>
      </c>
      <c r="I14" s="22" t="s">
        <v>22</v>
      </c>
      <c r="J14" s="13" t="s">
        <v>29</v>
      </c>
      <c r="K14" s="22" t="s">
        <v>33</v>
      </c>
      <c r="L14" s="22">
        <v>2021</v>
      </c>
      <c r="M14" s="28" t="s">
        <v>34</v>
      </c>
      <c r="N14" s="23" t="s">
        <v>73</v>
      </c>
    </row>
    <row r="15" spans="1:14" x14ac:dyDescent="0.25">
      <c r="A15" s="21" t="s">
        <v>47</v>
      </c>
      <c r="B15" s="13" t="s">
        <v>40</v>
      </c>
      <c r="C15" s="14" t="s">
        <v>65</v>
      </c>
      <c r="D15" s="14" t="s">
        <v>39</v>
      </c>
      <c r="E15" s="22" t="s">
        <v>52</v>
      </c>
      <c r="F15" s="22">
        <v>19.899999999999999</v>
      </c>
      <c r="G15" s="22">
        <v>425</v>
      </c>
      <c r="H15" s="18">
        <f t="shared" si="0"/>
        <v>8457.5</v>
      </c>
      <c r="I15" s="22" t="s">
        <v>22</v>
      </c>
      <c r="J15" s="13" t="s">
        <v>30</v>
      </c>
      <c r="K15" s="22" t="s">
        <v>33</v>
      </c>
      <c r="L15" s="22">
        <v>2021</v>
      </c>
      <c r="M15" s="28" t="s">
        <v>34</v>
      </c>
      <c r="N15" s="23" t="s">
        <v>73</v>
      </c>
    </row>
    <row r="16" spans="1:14" x14ac:dyDescent="0.25">
      <c r="A16" s="21" t="s">
        <v>47</v>
      </c>
      <c r="B16" s="13" t="s">
        <v>40</v>
      </c>
      <c r="C16" s="14" t="s">
        <v>65</v>
      </c>
      <c r="D16" s="14" t="s">
        <v>39</v>
      </c>
      <c r="E16" s="22" t="s">
        <v>51</v>
      </c>
      <c r="F16" s="22">
        <v>27.8</v>
      </c>
      <c r="G16" s="22">
        <v>425</v>
      </c>
      <c r="H16" s="18">
        <f t="shared" si="0"/>
        <v>11815</v>
      </c>
      <c r="I16" s="22" t="s">
        <v>22</v>
      </c>
      <c r="J16" s="13" t="s">
        <v>30</v>
      </c>
      <c r="K16" s="22" t="s">
        <v>33</v>
      </c>
      <c r="L16" s="22">
        <v>2021</v>
      </c>
      <c r="M16" s="28" t="s">
        <v>34</v>
      </c>
      <c r="N16" s="23" t="s">
        <v>73</v>
      </c>
    </row>
    <row r="17" spans="1:15" x14ac:dyDescent="0.25">
      <c r="A17" s="21" t="s">
        <v>47</v>
      </c>
      <c r="B17" s="13" t="s">
        <v>40</v>
      </c>
      <c r="C17" s="22">
        <v>100</v>
      </c>
      <c r="D17" s="14" t="s">
        <v>39</v>
      </c>
      <c r="E17" s="22" t="s">
        <v>54</v>
      </c>
      <c r="F17" s="22">
        <v>31.7</v>
      </c>
      <c r="G17" s="23">
        <v>550</v>
      </c>
      <c r="H17" s="18">
        <f>G17*F17</f>
        <v>17435</v>
      </c>
      <c r="I17" s="22" t="s">
        <v>69</v>
      </c>
      <c r="J17" s="13" t="s">
        <v>28</v>
      </c>
      <c r="K17" s="22" t="s">
        <v>33</v>
      </c>
      <c r="L17" s="13">
        <v>2019</v>
      </c>
      <c r="M17" s="28" t="s">
        <v>12</v>
      </c>
      <c r="N17" s="23" t="s">
        <v>72</v>
      </c>
    </row>
    <row r="18" spans="1:15" x14ac:dyDescent="0.25">
      <c r="A18" s="21" t="s">
        <v>47</v>
      </c>
      <c r="B18" s="13" t="s">
        <v>40</v>
      </c>
      <c r="C18" s="14">
        <v>104</v>
      </c>
      <c r="D18" s="14" t="s">
        <v>39</v>
      </c>
      <c r="E18" s="13" t="s">
        <v>55</v>
      </c>
      <c r="F18" s="13">
        <v>20.8</v>
      </c>
      <c r="G18" s="13">
        <v>544</v>
      </c>
      <c r="H18" s="18">
        <f>G18*F18</f>
        <v>11315.2</v>
      </c>
      <c r="I18" s="14" t="s">
        <v>97</v>
      </c>
      <c r="J18" s="13" t="s">
        <v>35</v>
      </c>
      <c r="K18" s="14" t="s">
        <v>33</v>
      </c>
      <c r="L18" s="13">
        <v>2019</v>
      </c>
      <c r="M18" s="28" t="s">
        <v>13</v>
      </c>
      <c r="N18" s="18" t="s">
        <v>72</v>
      </c>
    </row>
    <row r="19" spans="1:15" x14ac:dyDescent="0.25">
      <c r="A19" s="21" t="s">
        <v>47</v>
      </c>
      <c r="B19" s="13" t="s">
        <v>40</v>
      </c>
      <c r="C19" s="14">
        <v>104</v>
      </c>
      <c r="D19" s="14" t="s">
        <v>39</v>
      </c>
      <c r="E19" s="13" t="s">
        <v>107</v>
      </c>
      <c r="F19" s="13">
        <v>3</v>
      </c>
      <c r="G19" s="13">
        <v>544</v>
      </c>
      <c r="H19" s="18">
        <f>G19*F19</f>
        <v>1632</v>
      </c>
      <c r="I19" s="14" t="s">
        <v>97</v>
      </c>
      <c r="J19" s="13" t="s">
        <v>35</v>
      </c>
      <c r="K19" s="14" t="s">
        <v>33</v>
      </c>
      <c r="L19" s="13">
        <v>2019</v>
      </c>
      <c r="M19" s="28" t="s">
        <v>13</v>
      </c>
      <c r="N19" s="18" t="s">
        <v>72</v>
      </c>
    </row>
    <row r="20" spans="1:15" x14ac:dyDescent="0.25">
      <c r="A20" s="21" t="s">
        <v>47</v>
      </c>
      <c r="B20" s="13" t="s">
        <v>40</v>
      </c>
      <c r="C20" s="14">
        <v>104</v>
      </c>
      <c r="D20" s="14" t="s">
        <v>39</v>
      </c>
      <c r="E20" s="13" t="s">
        <v>56</v>
      </c>
      <c r="F20" s="13">
        <v>8.1999999999999993</v>
      </c>
      <c r="G20" s="13">
        <v>544</v>
      </c>
      <c r="H20" s="18">
        <f>G20*F20</f>
        <v>4460.7999999999993</v>
      </c>
      <c r="I20" s="14" t="s">
        <v>97</v>
      </c>
      <c r="J20" s="13" t="s">
        <v>35</v>
      </c>
      <c r="K20" s="14" t="s">
        <v>33</v>
      </c>
      <c r="L20" s="13">
        <v>2019</v>
      </c>
      <c r="M20" s="28" t="s">
        <v>13</v>
      </c>
      <c r="N20" s="18" t="s">
        <v>72</v>
      </c>
    </row>
    <row r="21" spans="1:15" x14ac:dyDescent="0.25">
      <c r="A21" s="21" t="s">
        <v>47</v>
      </c>
      <c r="B21" s="13" t="s">
        <v>40</v>
      </c>
      <c r="C21" s="14" t="s">
        <v>65</v>
      </c>
      <c r="D21" s="14" t="s">
        <v>39</v>
      </c>
      <c r="E21" s="13" t="s">
        <v>57</v>
      </c>
      <c r="F21" s="13">
        <v>32.5</v>
      </c>
      <c r="G21" s="13">
        <v>339</v>
      </c>
      <c r="H21" s="18">
        <f>G21*F21</f>
        <v>11017.5</v>
      </c>
      <c r="I21" s="14" t="s">
        <v>22</v>
      </c>
      <c r="J21" s="13" t="s">
        <v>29</v>
      </c>
      <c r="K21" s="14" t="s">
        <v>33</v>
      </c>
      <c r="L21" s="13">
        <v>2019</v>
      </c>
      <c r="M21" s="28" t="s">
        <v>34</v>
      </c>
      <c r="N21" s="18" t="s">
        <v>72</v>
      </c>
    </row>
    <row r="22" spans="1:15" x14ac:dyDescent="0.25">
      <c r="A22" s="21" t="s">
        <v>47</v>
      </c>
      <c r="B22" s="13" t="s">
        <v>40</v>
      </c>
      <c r="C22" s="14" t="s">
        <v>65</v>
      </c>
      <c r="D22" s="14" t="s">
        <v>39</v>
      </c>
      <c r="E22" s="22" t="s">
        <v>58</v>
      </c>
      <c r="F22" s="22">
        <v>25.9</v>
      </c>
      <c r="G22" s="22">
        <v>425</v>
      </c>
      <c r="H22" s="18">
        <f t="shared" ref="H22:H23" si="2">G22*F22</f>
        <v>11007.5</v>
      </c>
      <c r="I22" s="22" t="s">
        <v>22</v>
      </c>
      <c r="J22" s="13" t="s">
        <v>29</v>
      </c>
      <c r="K22" s="22" t="s">
        <v>33</v>
      </c>
      <c r="L22" s="22">
        <v>2021</v>
      </c>
      <c r="M22" s="28" t="s">
        <v>44</v>
      </c>
      <c r="N22" s="23" t="s">
        <v>73</v>
      </c>
    </row>
    <row r="23" spans="1:15" x14ac:dyDescent="0.25">
      <c r="A23" s="21" t="s">
        <v>47</v>
      </c>
      <c r="B23" s="13" t="s">
        <v>40</v>
      </c>
      <c r="C23" s="14" t="s">
        <v>65</v>
      </c>
      <c r="D23" s="14" t="s">
        <v>39</v>
      </c>
      <c r="E23" s="22" t="s">
        <v>60</v>
      </c>
      <c r="F23" s="22">
        <v>57.4</v>
      </c>
      <c r="G23" s="22">
        <v>425</v>
      </c>
      <c r="H23" s="18">
        <f t="shared" si="2"/>
        <v>24395</v>
      </c>
      <c r="I23" s="22" t="s">
        <v>20</v>
      </c>
      <c r="J23" s="13" t="s">
        <v>82</v>
      </c>
      <c r="K23" s="22" t="s">
        <v>33</v>
      </c>
      <c r="L23" s="31">
        <v>2020</v>
      </c>
      <c r="M23" s="28" t="s">
        <v>44</v>
      </c>
      <c r="N23" s="23" t="s">
        <v>72</v>
      </c>
    </row>
    <row r="24" spans="1:15" x14ac:dyDescent="0.25">
      <c r="A24" s="21" t="s">
        <v>47</v>
      </c>
      <c r="B24" s="13" t="s">
        <v>40</v>
      </c>
      <c r="C24" s="22" t="s">
        <v>65</v>
      </c>
      <c r="D24" s="14" t="s">
        <v>38</v>
      </c>
      <c r="E24" s="22" t="s">
        <v>45</v>
      </c>
      <c r="F24" s="22">
        <v>7.4</v>
      </c>
      <c r="G24" s="23">
        <v>425</v>
      </c>
      <c r="H24" s="18">
        <f>G24*F24</f>
        <v>3145</v>
      </c>
      <c r="I24" s="22" t="s">
        <v>69</v>
      </c>
      <c r="J24" s="13" t="s">
        <v>28</v>
      </c>
      <c r="K24" s="22" t="s">
        <v>33</v>
      </c>
      <c r="L24" s="31">
        <v>2020</v>
      </c>
      <c r="M24" s="28" t="s">
        <v>44</v>
      </c>
      <c r="N24" s="23" t="s">
        <v>72</v>
      </c>
    </row>
    <row r="25" spans="1:15" x14ac:dyDescent="0.25">
      <c r="A25" s="21" t="s">
        <v>47</v>
      </c>
      <c r="B25" s="13" t="s">
        <v>40</v>
      </c>
      <c r="C25" s="14" t="s">
        <v>65</v>
      </c>
      <c r="D25" s="14" t="s">
        <v>39</v>
      </c>
      <c r="E25" s="22" t="s">
        <v>49</v>
      </c>
      <c r="F25" s="22">
        <v>34.299999999999997</v>
      </c>
      <c r="G25" s="22">
        <v>425</v>
      </c>
      <c r="H25" s="18">
        <f t="shared" ref="H25:H27" si="3">G25*F25</f>
        <v>14577.499999999998</v>
      </c>
      <c r="I25" s="22" t="s">
        <v>22</v>
      </c>
      <c r="J25" s="13" t="s">
        <v>30</v>
      </c>
      <c r="K25" s="22" t="s">
        <v>33</v>
      </c>
      <c r="L25" s="22">
        <v>2023</v>
      </c>
      <c r="M25" s="28" t="s">
        <v>34</v>
      </c>
      <c r="N25" s="23" t="s">
        <v>73</v>
      </c>
    </row>
    <row r="26" spans="1:15" x14ac:dyDescent="0.25">
      <c r="A26" s="21" t="s">
        <v>47</v>
      </c>
      <c r="B26" s="13" t="s">
        <v>40</v>
      </c>
      <c r="C26" s="14" t="s">
        <v>65</v>
      </c>
      <c r="D26" s="14" t="s">
        <v>39</v>
      </c>
      <c r="E26" s="22" t="s">
        <v>53</v>
      </c>
      <c r="F26" s="22">
        <v>28.5</v>
      </c>
      <c r="G26" s="22">
        <v>425</v>
      </c>
      <c r="H26" s="18">
        <f t="shared" si="3"/>
        <v>12112.5</v>
      </c>
      <c r="I26" s="22" t="s">
        <v>22</v>
      </c>
      <c r="J26" s="13" t="s">
        <v>30</v>
      </c>
      <c r="K26" s="22" t="s">
        <v>33</v>
      </c>
      <c r="L26" s="22">
        <v>2023</v>
      </c>
      <c r="M26" s="28" t="s">
        <v>34</v>
      </c>
      <c r="N26" s="23" t="s">
        <v>73</v>
      </c>
    </row>
    <row r="27" spans="1:15" x14ac:dyDescent="0.25">
      <c r="A27" s="21" t="s">
        <v>46</v>
      </c>
      <c r="B27" s="13" t="s">
        <v>41</v>
      </c>
      <c r="C27" s="14" t="s">
        <v>65</v>
      </c>
      <c r="D27" s="15" t="s">
        <v>38</v>
      </c>
      <c r="E27" s="15" t="s">
        <v>15</v>
      </c>
      <c r="F27" s="15">
        <v>49.8</v>
      </c>
      <c r="G27" s="15">
        <v>175</v>
      </c>
      <c r="H27" s="27">
        <f t="shared" si="3"/>
        <v>8715</v>
      </c>
      <c r="I27" s="22" t="s">
        <v>81</v>
      </c>
      <c r="J27" s="13" t="s">
        <v>25</v>
      </c>
      <c r="K27" s="22" t="s">
        <v>33</v>
      </c>
      <c r="L27" s="22">
        <v>2022</v>
      </c>
      <c r="M27" s="28" t="s">
        <v>44</v>
      </c>
      <c r="N27" s="18" t="s">
        <v>72</v>
      </c>
    </row>
    <row r="28" spans="1:15" x14ac:dyDescent="0.25">
      <c r="A28" s="21" t="s">
        <v>46</v>
      </c>
      <c r="B28" s="13" t="s">
        <v>41</v>
      </c>
      <c r="C28" s="14">
        <v>109</v>
      </c>
      <c r="D28" s="15" t="s">
        <v>38</v>
      </c>
      <c r="E28" s="15" t="s">
        <v>62</v>
      </c>
      <c r="F28" s="15">
        <v>31.3</v>
      </c>
      <c r="G28" s="15">
        <v>175</v>
      </c>
      <c r="H28" s="27">
        <f t="shared" ref="H28:H33" si="4">G28*F28</f>
        <v>5477.5</v>
      </c>
      <c r="I28" s="22" t="s">
        <v>84</v>
      </c>
      <c r="J28" s="13" t="s">
        <v>83</v>
      </c>
      <c r="K28" s="22" t="s">
        <v>33</v>
      </c>
      <c r="L28" s="13">
        <v>2019</v>
      </c>
      <c r="M28" s="28" t="s">
        <v>13</v>
      </c>
      <c r="N28" s="18" t="s">
        <v>72</v>
      </c>
      <c r="O28" s="29"/>
    </row>
    <row r="29" spans="1:15" x14ac:dyDescent="0.25">
      <c r="A29" s="21" t="s">
        <v>46</v>
      </c>
      <c r="B29" s="13" t="s">
        <v>41</v>
      </c>
      <c r="C29" s="13" t="s">
        <v>65</v>
      </c>
      <c r="D29" s="13" t="s">
        <v>38</v>
      </c>
      <c r="E29" s="13" t="s">
        <v>85</v>
      </c>
      <c r="F29" s="13">
        <v>1.7</v>
      </c>
      <c r="G29" s="13">
        <v>425</v>
      </c>
      <c r="H29" s="30">
        <f t="shared" si="4"/>
        <v>722.5</v>
      </c>
      <c r="I29" s="13" t="s">
        <v>20</v>
      </c>
      <c r="J29" s="13" t="s">
        <v>27</v>
      </c>
      <c r="K29" s="22" t="s">
        <v>33</v>
      </c>
      <c r="L29" s="22">
        <v>2021</v>
      </c>
      <c r="M29" s="28" t="s">
        <v>34</v>
      </c>
      <c r="N29" s="18" t="s">
        <v>72</v>
      </c>
      <c r="O29" s="29"/>
    </row>
    <row r="30" spans="1:15" x14ac:dyDescent="0.25">
      <c r="A30" s="21" t="s">
        <v>46</v>
      </c>
      <c r="B30" s="13" t="s">
        <v>41</v>
      </c>
      <c r="C30" s="13" t="s">
        <v>65</v>
      </c>
      <c r="D30" s="13" t="s">
        <v>38</v>
      </c>
      <c r="E30" s="13" t="s">
        <v>86</v>
      </c>
      <c r="F30" s="13">
        <v>3.8</v>
      </c>
      <c r="G30" s="13">
        <v>425</v>
      </c>
      <c r="H30" s="30">
        <f t="shared" si="4"/>
        <v>1615</v>
      </c>
      <c r="I30" s="13" t="s">
        <v>20</v>
      </c>
      <c r="J30" s="13" t="s">
        <v>27</v>
      </c>
      <c r="K30" s="22" t="s">
        <v>33</v>
      </c>
      <c r="L30" s="22">
        <v>2021</v>
      </c>
      <c r="M30" s="28" t="s">
        <v>34</v>
      </c>
      <c r="N30" s="18" t="s">
        <v>72</v>
      </c>
      <c r="O30" s="29"/>
    </row>
    <row r="31" spans="1:15" x14ac:dyDescent="0.25">
      <c r="A31" s="21" t="s">
        <v>46</v>
      </c>
      <c r="B31" s="13" t="s">
        <v>41</v>
      </c>
      <c r="C31" s="13" t="s">
        <v>65</v>
      </c>
      <c r="D31" s="13" t="s">
        <v>38</v>
      </c>
      <c r="E31" s="13" t="s">
        <v>87</v>
      </c>
      <c r="F31" s="13">
        <v>1.2</v>
      </c>
      <c r="G31" s="13">
        <v>425</v>
      </c>
      <c r="H31" s="30">
        <f t="shared" si="4"/>
        <v>510</v>
      </c>
      <c r="I31" s="13" t="s">
        <v>20</v>
      </c>
      <c r="J31" s="13" t="s">
        <v>27</v>
      </c>
      <c r="K31" s="22" t="s">
        <v>33</v>
      </c>
      <c r="L31" s="22">
        <v>2021</v>
      </c>
      <c r="M31" s="28" t="s">
        <v>34</v>
      </c>
      <c r="N31" s="18" t="s">
        <v>72</v>
      </c>
      <c r="O31" s="29"/>
    </row>
    <row r="32" spans="1:15" x14ac:dyDescent="0.25">
      <c r="A32" s="21" t="s">
        <v>46</v>
      </c>
      <c r="B32" s="13" t="s">
        <v>41</v>
      </c>
      <c r="C32" s="13" t="s">
        <v>65</v>
      </c>
      <c r="D32" s="13" t="s">
        <v>38</v>
      </c>
      <c r="E32" s="13" t="s">
        <v>88</v>
      </c>
      <c r="F32" s="13">
        <v>3</v>
      </c>
      <c r="G32" s="13">
        <v>425</v>
      </c>
      <c r="H32" s="30">
        <f t="shared" si="4"/>
        <v>1275</v>
      </c>
      <c r="I32" s="13" t="s">
        <v>20</v>
      </c>
      <c r="J32" s="13" t="s">
        <v>27</v>
      </c>
      <c r="K32" s="22" t="s">
        <v>33</v>
      </c>
      <c r="L32" s="22">
        <v>2021</v>
      </c>
      <c r="M32" s="28" t="s">
        <v>34</v>
      </c>
      <c r="N32" s="18" t="s">
        <v>72</v>
      </c>
      <c r="O32" s="29"/>
    </row>
    <row r="33" spans="1:15" x14ac:dyDescent="0.25">
      <c r="A33" s="21" t="s">
        <v>47</v>
      </c>
      <c r="B33" s="13" t="s">
        <v>40</v>
      </c>
      <c r="C33" s="13" t="s">
        <v>65</v>
      </c>
      <c r="D33" s="13" t="s">
        <v>39</v>
      </c>
      <c r="E33" s="13" t="s">
        <v>89</v>
      </c>
      <c r="F33" s="13">
        <v>25.5</v>
      </c>
      <c r="G33" s="13">
        <v>425</v>
      </c>
      <c r="H33" s="30">
        <f t="shared" si="4"/>
        <v>10837.5</v>
      </c>
      <c r="I33" s="13" t="s">
        <v>20</v>
      </c>
      <c r="J33" s="13" t="s">
        <v>82</v>
      </c>
      <c r="K33" s="22" t="s">
        <v>33</v>
      </c>
      <c r="L33" s="31">
        <v>2020</v>
      </c>
      <c r="M33" s="28" t="s">
        <v>44</v>
      </c>
      <c r="N33" s="18" t="s">
        <v>73</v>
      </c>
      <c r="O33" s="29"/>
    </row>
    <row r="34" spans="1:15" x14ac:dyDescent="0.25">
      <c r="A34" s="21" t="s">
        <v>46</v>
      </c>
      <c r="B34" s="13" t="s">
        <v>41</v>
      </c>
      <c r="C34" s="14" t="s">
        <v>65</v>
      </c>
      <c r="D34" s="15" t="s">
        <v>38</v>
      </c>
      <c r="E34" s="15" t="s">
        <v>90</v>
      </c>
      <c r="F34" s="15">
        <v>15.2</v>
      </c>
      <c r="G34" s="15">
        <v>175</v>
      </c>
      <c r="H34" s="27">
        <f t="shared" ref="H34:H39" si="5">G34*F34</f>
        <v>2660</v>
      </c>
      <c r="I34" s="22" t="s">
        <v>23</v>
      </c>
      <c r="J34" s="13" t="s">
        <v>26</v>
      </c>
      <c r="K34" s="22" t="s">
        <v>33</v>
      </c>
      <c r="L34" s="31">
        <v>2020</v>
      </c>
      <c r="M34" s="28" t="s">
        <v>24</v>
      </c>
      <c r="N34" s="18" t="s">
        <v>71</v>
      </c>
      <c r="O34" s="29"/>
    </row>
    <row r="35" spans="1:15" x14ac:dyDescent="0.25">
      <c r="A35" s="21" t="s">
        <v>46</v>
      </c>
      <c r="B35" s="13" t="s">
        <v>41</v>
      </c>
      <c r="C35" s="14" t="s">
        <v>65</v>
      </c>
      <c r="D35" s="15" t="s">
        <v>38</v>
      </c>
      <c r="E35" s="15" t="s">
        <v>91</v>
      </c>
      <c r="F35" s="15">
        <v>20.9</v>
      </c>
      <c r="G35" s="15">
        <v>175</v>
      </c>
      <c r="H35" s="27">
        <f t="shared" si="5"/>
        <v>3657.4999999999995</v>
      </c>
      <c r="I35" s="22" t="s">
        <v>23</v>
      </c>
      <c r="J35" s="13" t="s">
        <v>26</v>
      </c>
      <c r="K35" s="22" t="s">
        <v>33</v>
      </c>
      <c r="L35" s="31">
        <v>2020</v>
      </c>
      <c r="M35" s="28" t="s">
        <v>24</v>
      </c>
      <c r="N35" s="18" t="s">
        <v>71</v>
      </c>
      <c r="O35" s="29"/>
    </row>
    <row r="36" spans="1:15" x14ac:dyDescent="0.25">
      <c r="A36" s="21" t="s">
        <v>46</v>
      </c>
      <c r="B36" s="13" t="s">
        <v>41</v>
      </c>
      <c r="C36" s="14" t="s">
        <v>65</v>
      </c>
      <c r="D36" s="15" t="s">
        <v>38</v>
      </c>
      <c r="E36" s="15" t="s">
        <v>92</v>
      </c>
      <c r="F36" s="15">
        <v>12.4</v>
      </c>
      <c r="G36" s="15">
        <v>175</v>
      </c>
      <c r="H36" s="27">
        <f t="shared" si="5"/>
        <v>2170</v>
      </c>
      <c r="I36" s="22" t="s">
        <v>23</v>
      </c>
      <c r="J36" s="13" t="s">
        <v>26</v>
      </c>
      <c r="K36" s="22" t="s">
        <v>33</v>
      </c>
      <c r="L36" s="31">
        <v>2020</v>
      </c>
      <c r="M36" s="28" t="s">
        <v>24</v>
      </c>
      <c r="N36" s="18" t="s">
        <v>71</v>
      </c>
      <c r="O36" s="29"/>
    </row>
    <row r="37" spans="1:15" x14ac:dyDescent="0.25">
      <c r="A37" s="21" t="s">
        <v>46</v>
      </c>
      <c r="B37" s="13" t="s">
        <v>41</v>
      </c>
      <c r="C37" s="13" t="s">
        <v>65</v>
      </c>
      <c r="D37" s="13" t="s">
        <v>38</v>
      </c>
      <c r="E37" s="13" t="s">
        <v>95</v>
      </c>
      <c r="F37" s="13">
        <v>5.4</v>
      </c>
      <c r="G37" s="13">
        <v>425</v>
      </c>
      <c r="H37" s="30">
        <f t="shared" si="5"/>
        <v>2295</v>
      </c>
      <c r="I37" s="13" t="s">
        <v>97</v>
      </c>
      <c r="J37" s="13" t="s">
        <v>27</v>
      </c>
      <c r="K37" s="22" t="s">
        <v>33</v>
      </c>
      <c r="L37" s="22">
        <v>2021</v>
      </c>
      <c r="M37" s="28" t="s">
        <v>34</v>
      </c>
      <c r="N37" s="18" t="s">
        <v>72</v>
      </c>
      <c r="O37" s="29"/>
    </row>
    <row r="38" spans="1:15" x14ac:dyDescent="0.25">
      <c r="A38" s="21" t="s">
        <v>46</v>
      </c>
      <c r="B38" s="13" t="s">
        <v>41</v>
      </c>
      <c r="C38" s="14" t="s">
        <v>65</v>
      </c>
      <c r="D38" s="15" t="s">
        <v>38</v>
      </c>
      <c r="E38" s="15" t="s">
        <v>96</v>
      </c>
      <c r="F38" s="15">
        <v>13.4</v>
      </c>
      <c r="G38" s="15">
        <v>175</v>
      </c>
      <c r="H38" s="27">
        <f t="shared" si="5"/>
        <v>2345</v>
      </c>
      <c r="I38" s="13" t="s">
        <v>97</v>
      </c>
      <c r="J38" s="13" t="s">
        <v>27</v>
      </c>
      <c r="K38" s="22" t="s">
        <v>33</v>
      </c>
      <c r="L38" s="22">
        <v>2021</v>
      </c>
      <c r="M38" s="28" t="s">
        <v>34</v>
      </c>
      <c r="N38" s="18" t="s">
        <v>72</v>
      </c>
      <c r="O38" s="29"/>
    </row>
    <row r="39" spans="1:15" x14ac:dyDescent="0.25">
      <c r="A39" s="21" t="s">
        <v>47</v>
      </c>
      <c r="B39" s="13" t="s">
        <v>40</v>
      </c>
      <c r="C39" s="13" t="s">
        <v>65</v>
      </c>
      <c r="D39" s="13" t="s">
        <v>39</v>
      </c>
      <c r="E39" s="13" t="s">
        <v>93</v>
      </c>
      <c r="F39" s="13">
        <v>23.7</v>
      </c>
      <c r="G39" s="13">
        <v>425</v>
      </c>
      <c r="H39" s="30">
        <f t="shared" si="5"/>
        <v>10072.5</v>
      </c>
      <c r="I39" s="13" t="s">
        <v>97</v>
      </c>
      <c r="J39" s="13" t="s">
        <v>35</v>
      </c>
      <c r="K39" s="22" t="s">
        <v>33</v>
      </c>
      <c r="L39" s="22">
        <v>2021</v>
      </c>
      <c r="M39" s="28" t="s">
        <v>44</v>
      </c>
      <c r="N39" s="18" t="s">
        <v>73</v>
      </c>
      <c r="O39" s="29"/>
    </row>
    <row r="40" spans="1:15" x14ac:dyDescent="0.25">
      <c r="A40" s="13" t="s">
        <v>46</v>
      </c>
      <c r="B40" s="13" t="s">
        <v>41</v>
      </c>
      <c r="C40" s="13" t="s">
        <v>65</v>
      </c>
      <c r="D40" s="13" t="s">
        <v>38</v>
      </c>
      <c r="E40" s="13" t="s">
        <v>94</v>
      </c>
      <c r="F40" s="13">
        <v>15.3</v>
      </c>
      <c r="G40" s="13">
        <v>425</v>
      </c>
      <c r="H40" s="30">
        <f>G40*F40</f>
        <v>6502.5</v>
      </c>
      <c r="I40" s="13" t="s">
        <v>98</v>
      </c>
      <c r="J40" s="13" t="s">
        <v>59</v>
      </c>
      <c r="K40" s="13" t="s">
        <v>33</v>
      </c>
      <c r="L40" s="31">
        <v>2020</v>
      </c>
      <c r="M40" s="28" t="s">
        <v>34</v>
      </c>
      <c r="N40" s="13" t="s">
        <v>72</v>
      </c>
      <c r="O40" s="29"/>
    </row>
    <row r="41" spans="1:15" x14ac:dyDescent="0.25">
      <c r="A41" s="13" t="s">
        <v>46</v>
      </c>
      <c r="B41" s="13" t="s">
        <v>41</v>
      </c>
      <c r="C41" s="13" t="s">
        <v>65</v>
      </c>
      <c r="D41" s="13" t="s">
        <v>38</v>
      </c>
      <c r="E41" s="13" t="s">
        <v>102</v>
      </c>
      <c r="F41" s="13">
        <v>9.5</v>
      </c>
      <c r="G41" s="13">
        <v>425</v>
      </c>
      <c r="H41" s="30">
        <f>G41*F41</f>
        <v>4037.5</v>
      </c>
      <c r="I41" s="13" t="s">
        <v>19</v>
      </c>
      <c r="J41" s="13" t="s">
        <v>32</v>
      </c>
      <c r="K41" s="13" t="s">
        <v>33</v>
      </c>
      <c r="L41" s="31">
        <v>2020</v>
      </c>
      <c r="M41" s="28" t="s">
        <v>34</v>
      </c>
      <c r="N41" s="13" t="s">
        <v>72</v>
      </c>
      <c r="O41" s="29"/>
    </row>
    <row r="42" spans="1:15" x14ac:dyDescent="0.25">
      <c r="A42" s="31" t="s">
        <v>46</v>
      </c>
      <c r="B42" s="31" t="s">
        <v>41</v>
      </c>
      <c r="C42" s="31" t="s">
        <v>65</v>
      </c>
      <c r="D42" s="31" t="s">
        <v>38</v>
      </c>
      <c r="E42" s="31" t="s">
        <v>103</v>
      </c>
      <c r="F42" s="31">
        <v>5.2</v>
      </c>
      <c r="G42" s="31">
        <v>425</v>
      </c>
      <c r="H42" s="32">
        <f>G42*F42</f>
        <v>2210</v>
      </c>
      <c r="I42" s="31" t="s">
        <v>97</v>
      </c>
      <c r="J42" s="31" t="s">
        <v>27</v>
      </c>
      <c r="K42" s="31" t="s">
        <v>33</v>
      </c>
      <c r="L42" s="31">
        <v>2020</v>
      </c>
      <c r="M42" s="33" t="s">
        <v>34</v>
      </c>
      <c r="N42" s="31" t="s">
        <v>72</v>
      </c>
    </row>
    <row r="43" spans="1:15" x14ac:dyDescent="0.25">
      <c r="A43" s="13" t="s">
        <v>46</v>
      </c>
      <c r="B43" s="13" t="s">
        <v>41</v>
      </c>
      <c r="C43" s="13" t="s">
        <v>65</v>
      </c>
      <c r="D43" s="13" t="s">
        <v>38</v>
      </c>
      <c r="E43" s="13" t="s">
        <v>104</v>
      </c>
      <c r="F43" s="13">
        <v>3.1</v>
      </c>
      <c r="G43" s="13">
        <v>425</v>
      </c>
      <c r="H43" s="30">
        <f>G43*F43</f>
        <v>1317.5</v>
      </c>
      <c r="I43" s="13" t="s">
        <v>105</v>
      </c>
      <c r="J43" s="13" t="s">
        <v>32</v>
      </c>
      <c r="K43" s="13" t="s">
        <v>33</v>
      </c>
      <c r="L43" s="31">
        <v>2020</v>
      </c>
      <c r="M43" s="28" t="s">
        <v>34</v>
      </c>
      <c r="N43" s="13" t="s">
        <v>72</v>
      </c>
    </row>
    <row r="44" spans="1:15" ht="15.75" thickBot="1" x14ac:dyDescent="0.3">
      <c r="A44" s="31" t="s">
        <v>46</v>
      </c>
      <c r="B44" s="31" t="s">
        <v>41</v>
      </c>
      <c r="C44" s="31" t="s">
        <v>65</v>
      </c>
      <c r="D44" s="31" t="s">
        <v>38</v>
      </c>
      <c r="E44" s="31" t="s">
        <v>106</v>
      </c>
      <c r="F44" s="31">
        <v>2.8</v>
      </c>
      <c r="G44" s="31">
        <v>425</v>
      </c>
      <c r="H44" s="32">
        <f>G44*F44</f>
        <v>1190</v>
      </c>
      <c r="I44" s="31" t="s">
        <v>105</v>
      </c>
      <c r="J44" s="13" t="s">
        <v>32</v>
      </c>
      <c r="K44" s="31" t="s">
        <v>33</v>
      </c>
      <c r="L44" s="31">
        <v>2020</v>
      </c>
      <c r="M44" s="33" t="s">
        <v>44</v>
      </c>
      <c r="N44" s="31" t="s">
        <v>72</v>
      </c>
    </row>
    <row r="45" spans="1:15" x14ac:dyDescent="0.25">
      <c r="A45" s="34"/>
      <c r="B45" s="34"/>
      <c r="C45" s="34"/>
      <c r="D45" s="34"/>
      <c r="E45" s="34"/>
      <c r="F45" s="38" t="s">
        <v>11</v>
      </c>
      <c r="G45" s="39"/>
      <c r="H45" s="35">
        <f>SUM(H5:H44)</f>
        <v>255853.7</v>
      </c>
      <c r="I45" s="34"/>
      <c r="J45" s="34"/>
      <c r="K45" s="34" t="s">
        <v>42</v>
      </c>
      <c r="L45" s="34" t="s">
        <v>43</v>
      </c>
      <c r="M45" s="34"/>
      <c r="N45" s="34"/>
    </row>
    <row r="46" spans="1:15" x14ac:dyDescent="0.25">
      <c r="D46" s="6"/>
      <c r="E46" s="6"/>
      <c r="F46" s="6"/>
      <c r="G46" s="6"/>
      <c r="H46" s="19">
        <f>SUMIF(D5:D44,J46,H5:H44)</f>
        <v>0</v>
      </c>
      <c r="I46" s="6" t="s">
        <v>17</v>
      </c>
      <c r="J46" s="16" t="s">
        <v>18</v>
      </c>
      <c r="K46" s="6"/>
      <c r="L46" s="6"/>
      <c r="M46" s="6"/>
      <c r="N46" s="6"/>
    </row>
    <row r="47" spans="1:15" x14ac:dyDescent="0.25">
      <c r="D47" s="6"/>
      <c r="E47" s="6"/>
      <c r="F47" s="6"/>
      <c r="G47" s="6"/>
      <c r="H47" s="19">
        <f>SUMIF(D5:D44,J47,H5:H44)</f>
        <v>0</v>
      </c>
      <c r="I47" s="6" t="s">
        <v>16</v>
      </c>
      <c r="J47" s="16" t="s">
        <v>36</v>
      </c>
      <c r="K47" s="6"/>
      <c r="L47" s="6"/>
      <c r="M47" s="6"/>
      <c r="N47" s="6"/>
    </row>
    <row r="48" spans="1:15" x14ac:dyDescent="0.25">
      <c r="D48" s="6"/>
      <c r="E48" s="6"/>
      <c r="F48" s="6"/>
      <c r="G48" s="6"/>
      <c r="H48" s="20">
        <f>SUMIF(D5:D44,J48,H5:H44)</f>
        <v>157545.40000000002</v>
      </c>
      <c r="I48" s="2" t="s">
        <v>47</v>
      </c>
      <c r="J48" s="16" t="s">
        <v>39</v>
      </c>
      <c r="K48" s="6">
        <f>28891-3500+3415</f>
        <v>28806</v>
      </c>
      <c r="L48" s="17">
        <f>H48/K48</f>
        <v>5.469186974935778</v>
      </c>
      <c r="M48" s="1">
        <f>K48*5</f>
        <v>144030</v>
      </c>
    </row>
    <row r="49" spans="4:14" x14ac:dyDescent="0.25">
      <c r="D49" s="6"/>
      <c r="E49" s="6"/>
      <c r="F49" s="6"/>
      <c r="G49" s="6"/>
      <c r="H49" s="20">
        <f>SUMIF(D5:D44,J49,H5:H44)</f>
        <v>21700.799999999999</v>
      </c>
      <c r="I49" s="2" t="s">
        <v>46</v>
      </c>
      <c r="J49" s="16" t="s">
        <v>48</v>
      </c>
      <c r="K49" s="6">
        <v>3500</v>
      </c>
      <c r="L49" s="17">
        <f>H49/K49</f>
        <v>6.2002285714285712</v>
      </c>
      <c r="M49" s="1">
        <f>K49*5</f>
        <v>17500</v>
      </c>
    </row>
    <row r="50" spans="4:14" x14ac:dyDescent="0.25">
      <c r="D50" s="6"/>
      <c r="E50" s="6"/>
      <c r="F50" s="6"/>
      <c r="G50" s="6"/>
      <c r="H50" s="20">
        <f>SUMIF(D5:D44,J50,H5:H44)</f>
        <v>76607.5</v>
      </c>
      <c r="I50" s="2" t="s">
        <v>46</v>
      </c>
      <c r="J50" s="16" t="s">
        <v>38</v>
      </c>
      <c r="K50" s="6">
        <v>14554</v>
      </c>
      <c r="L50" s="17">
        <f>H50/K50</f>
        <v>5.2636732169850209</v>
      </c>
      <c r="M50" s="1">
        <f>K50*5</f>
        <v>72770</v>
      </c>
      <c r="N50" s="6"/>
    </row>
    <row r="51" spans="4:14" x14ac:dyDescent="0.25"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</row>
    <row r="52" spans="4:14" x14ac:dyDescent="0.25">
      <c r="D52" s="6"/>
      <c r="E52" s="6"/>
      <c r="F52" s="6"/>
      <c r="G52" s="6"/>
      <c r="H52" s="6"/>
      <c r="I52" s="6"/>
      <c r="J52" s="6"/>
      <c r="K52" s="6"/>
      <c r="L52" s="2"/>
      <c r="M52" s="6"/>
      <c r="N52" s="6"/>
    </row>
    <row r="53" spans="4:14" x14ac:dyDescent="0.25">
      <c r="D53" s="6"/>
      <c r="E53" s="6"/>
      <c r="F53" s="6"/>
      <c r="G53" s="6"/>
      <c r="H53" s="6"/>
      <c r="I53" s="6"/>
      <c r="J53" s="6"/>
      <c r="K53" s="6"/>
      <c r="L53" s="2"/>
      <c r="M53" s="6"/>
      <c r="N53" s="6"/>
    </row>
    <row r="54" spans="4:14" x14ac:dyDescent="0.25">
      <c r="D54" s="6"/>
      <c r="E54" s="6"/>
      <c r="F54" s="6"/>
      <c r="G54" s="6"/>
      <c r="H54" s="6"/>
      <c r="I54" s="6"/>
      <c r="J54" s="6"/>
      <c r="K54" s="6"/>
      <c r="L54" s="2"/>
      <c r="M54" s="6"/>
      <c r="N54" s="6"/>
    </row>
    <row r="55" spans="4:14" x14ac:dyDescent="0.25">
      <c r="D55" s="6"/>
      <c r="E55" s="6"/>
      <c r="F55" s="6"/>
      <c r="G55" s="6"/>
      <c r="H55" s="6"/>
      <c r="I55" s="6"/>
      <c r="J55" s="6"/>
      <c r="K55" s="2">
        <v>2018</v>
      </c>
      <c r="L55" s="25">
        <f t="shared" ref="L55:L61" si="6">SUMIF(L$5:L$44,K55,H$5:H$44)</f>
        <v>0</v>
      </c>
      <c r="M55" s="6"/>
      <c r="N55" s="6"/>
    </row>
    <row r="56" spans="4:14" x14ac:dyDescent="0.25">
      <c r="D56" s="6"/>
      <c r="E56" s="6"/>
      <c r="F56" s="6"/>
      <c r="G56" s="6"/>
      <c r="H56" s="6"/>
      <c r="I56" s="6"/>
      <c r="J56" s="6"/>
      <c r="K56" s="2">
        <v>2019</v>
      </c>
      <c r="L56" s="25">
        <f t="shared" si="6"/>
        <v>97343.7</v>
      </c>
      <c r="M56" s="6"/>
      <c r="N56" s="6"/>
    </row>
    <row r="57" spans="4:14" x14ac:dyDescent="0.25">
      <c r="D57" s="6"/>
      <c r="E57" s="6"/>
      <c r="F57" s="6"/>
      <c r="G57" s="6"/>
      <c r="H57" s="6"/>
      <c r="I57" s="6"/>
      <c r="J57" s="6"/>
      <c r="K57" s="2">
        <v>2020</v>
      </c>
      <c r="L57" s="25">
        <f t="shared" si="6"/>
        <v>64375</v>
      </c>
      <c r="M57" s="6"/>
      <c r="N57" s="6"/>
    </row>
    <row r="58" spans="4:14" x14ac:dyDescent="0.25">
      <c r="D58" s="6"/>
      <c r="E58" s="6"/>
      <c r="F58" s="6"/>
      <c r="G58" s="6"/>
      <c r="H58" s="6"/>
      <c r="I58" s="6"/>
      <c r="J58" s="6"/>
      <c r="K58" s="2">
        <v>2021</v>
      </c>
      <c r="L58" s="25">
        <f t="shared" si="6"/>
        <v>58730</v>
      </c>
      <c r="M58" s="6"/>
      <c r="N58" s="6"/>
    </row>
    <row r="59" spans="4:14" x14ac:dyDescent="0.25">
      <c r="D59" s="6"/>
      <c r="E59" s="6"/>
      <c r="F59" s="6"/>
      <c r="G59" s="6"/>
      <c r="H59" s="6"/>
      <c r="I59" s="6"/>
      <c r="J59" s="6"/>
      <c r="K59" s="2">
        <v>2022</v>
      </c>
      <c r="L59" s="25">
        <f t="shared" si="6"/>
        <v>8715</v>
      </c>
      <c r="M59" s="6"/>
      <c r="N59" s="6"/>
    </row>
    <row r="60" spans="4:14" x14ac:dyDescent="0.25">
      <c r="D60" s="6"/>
      <c r="E60" s="6"/>
      <c r="F60" s="6"/>
      <c r="G60" s="6"/>
      <c r="H60" s="6"/>
      <c r="I60" s="6"/>
      <c r="J60" s="6"/>
      <c r="K60" s="2">
        <v>2023</v>
      </c>
      <c r="L60" s="25">
        <f t="shared" si="6"/>
        <v>26690</v>
      </c>
      <c r="M60" s="6"/>
      <c r="N60" s="6"/>
    </row>
    <row r="61" spans="4:14" x14ac:dyDescent="0.25">
      <c r="D61" s="6"/>
      <c r="E61" s="6"/>
      <c r="F61" s="6"/>
      <c r="G61" s="6"/>
      <c r="H61" s="6"/>
      <c r="I61" s="6"/>
      <c r="J61" s="6"/>
      <c r="K61" s="2">
        <v>2024</v>
      </c>
      <c r="L61" s="25">
        <f t="shared" si="6"/>
        <v>0</v>
      </c>
      <c r="M61" s="6"/>
      <c r="N61" s="6"/>
    </row>
    <row r="62" spans="4:14" x14ac:dyDescent="0.25">
      <c r="D62" s="6"/>
      <c r="E62" s="6"/>
      <c r="F62" s="6"/>
      <c r="G62" s="6"/>
      <c r="H62" s="6"/>
      <c r="I62" s="6"/>
      <c r="J62" s="6"/>
      <c r="K62" s="6"/>
      <c r="L62" s="26"/>
      <c r="M62" s="6"/>
      <c r="N62" s="6"/>
    </row>
    <row r="63" spans="4:14" x14ac:dyDescent="0.25">
      <c r="D63" s="6"/>
      <c r="E63" s="6"/>
      <c r="F63" s="6"/>
      <c r="G63" s="6"/>
      <c r="H63" s="6"/>
      <c r="I63" s="6"/>
      <c r="J63" s="6"/>
      <c r="K63" s="6"/>
      <c r="L63" s="25">
        <f>SUM(L52:L62)</f>
        <v>255853.7</v>
      </c>
      <c r="M63" s="6"/>
      <c r="N63" s="6"/>
    </row>
  </sheetData>
  <autoFilter ref="A4:N50"/>
  <mergeCells count="1">
    <mergeCell ref="F45:G45"/>
  </mergeCells>
  <pageMargins left="0.7" right="0.7" top="0.75" bottom="0.75" header="0.3" footer="0.3"/>
  <pageSetup paperSize="17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2018-22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</dc:creator>
  <cp:lastModifiedBy>Rick</cp:lastModifiedBy>
  <cp:lastPrinted>2018-10-31T22:28:21Z</cp:lastPrinted>
  <dcterms:created xsi:type="dcterms:W3CDTF">2013-01-23T17:37:04Z</dcterms:created>
  <dcterms:modified xsi:type="dcterms:W3CDTF">2018-11-02T15:38:29Z</dcterms:modified>
</cp:coreProperties>
</file>